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375" windowHeight="11460" activeTab="1"/>
  </bookViews>
  <sheets>
    <sheet name="奖学金算分" sheetId="7" r:id="rId1"/>
    <sheet name="论文分区" sheetId="8" r:id="rId2"/>
  </sheets>
  <definedNames>
    <definedName name="_xlnm._FilterDatabase" localSheetId="0" hidden="1">奖学金算分!$A$1:$AU$4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<sst xmlns="http://schemas.openxmlformats.org/spreadsheetml/2006/main" count="69" uniqueCount="59">
  <si>
    <t>序号</t>
  </si>
  <si>
    <t>学号
(六位数)</t>
  </si>
  <si>
    <t>姓名</t>
  </si>
  <si>
    <t>硕博</t>
  </si>
  <si>
    <t>规格化成绩</t>
  </si>
  <si>
    <t>导师/副导师</t>
  </si>
  <si>
    <t>研究方向</t>
  </si>
  <si>
    <t>论文序号</t>
  </si>
  <si>
    <t>论文标题（请每行填写一篇论文）</t>
  </si>
  <si>
    <t>论文作者(通讯标注*)</t>
  </si>
  <si>
    <t>检索链接</t>
  </si>
  <si>
    <t>发表状态</t>
  </si>
  <si>
    <t>对应时间
(例20250101)</t>
  </si>
  <si>
    <t>发表系数
(自动填写)</t>
  </si>
  <si>
    <t>论文加分等级（Ⅰ、Ⅱ、Ⅲ、Ⅳ）一作/导师一作、本人二作</t>
  </si>
  <si>
    <t>作者系数
(自动填写)</t>
  </si>
  <si>
    <t>是否通讯/一作单位均为东大（仅一项属于东大也非东大成果）</t>
  </si>
  <si>
    <t>归属系数
（自动填写）</t>
  </si>
  <si>
    <t>是否加分由本人全部使用
（填"否"示例：A同学通讯，B同学一作；往年加分曾使用，等情况）</t>
  </si>
  <si>
    <t>备注</t>
  </si>
  <si>
    <t>论文刊物</t>
  </si>
  <si>
    <t>期刊等级</t>
  </si>
  <si>
    <t>期刊基础分数</t>
  </si>
  <si>
    <t>JCR类别</t>
  </si>
  <si>
    <t>分区系数
（自动填写）</t>
  </si>
  <si>
    <t>是否开源</t>
  </si>
  <si>
    <t>开源系数
（自动填写）</t>
  </si>
  <si>
    <t>本论文
最终加分</t>
  </si>
  <si>
    <t>其他科研（第几负责人）专利/软著等</t>
  </si>
  <si>
    <t>加分</t>
  </si>
  <si>
    <t>竞赛类</t>
  </si>
  <si>
    <t>第几作排名</t>
  </si>
  <si>
    <t>突出科研成果</t>
  </si>
  <si>
    <t>学生工作</t>
  </si>
  <si>
    <t>重要荣誉称号</t>
  </si>
  <si>
    <t>宿舍扣分
（如有填写负数）</t>
  </si>
  <si>
    <t>总分</t>
  </si>
  <si>
    <t>是</t>
  </si>
  <si>
    <t>A+目录期刊</t>
  </si>
  <si>
    <t>ENGINEERING CIVIL</t>
  </si>
  <si>
    <t>JCR Q1</t>
  </si>
  <si>
    <t>TRANSPORTATION SCIENCE &amp; TECHNOLOGY</t>
  </si>
  <si>
    <t>JCR Q2</t>
  </si>
  <si>
    <t>TRANSPORTATION</t>
  </si>
  <si>
    <t>JCR Q3</t>
  </si>
  <si>
    <t xml:space="preserve">GEOSCIENCES, </t>
  </si>
  <si>
    <t>JCR Q4</t>
  </si>
  <si>
    <t>MULTIDISCIPLINARY,ENGINEERING GEOLOGICAL</t>
  </si>
  <si>
    <t>中文顶刊</t>
  </si>
  <si>
    <t xml:space="preserve">WATER RESOURCES, </t>
  </si>
  <si>
    <t>TRB ORAL</t>
  </si>
  <si>
    <t>其他JCR分类</t>
  </si>
  <si>
    <t>TRB POSTER</t>
  </si>
  <si>
    <t>非JCR（如EI,TRB）</t>
  </si>
  <si>
    <t>985高校/一级学会学报</t>
  </si>
  <si>
    <t>普通EI(加分目录中的Ⅲ类)</t>
  </si>
  <si>
    <t>CSCD核心期刊</t>
  </si>
  <si>
    <t>EI会议检索(博士)</t>
  </si>
  <si>
    <t>EI会议检索(硕士)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</si>
</sst>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b/>
      <sz val="14"/>
      <color rgb="FFC00000"/>
      <name val="微软雅黑"/>
      <charset val="134"/>
    </font>
    <font>
      <b/>
      <sz val="12"/>
      <color theme="1"/>
      <name val="微软雅黑"/>
      <charset val="134"/>
    </font>
    <font>
      <b/>
      <sz val="11"/>
      <color rgb="FF21293A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11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22" fillId="13" borderId="6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</cellStyleXfs>
  <cellXfs count="49"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2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 applyProtection="1">
      <alignment vertical="center"/>
      <protection locked="0"/>
    </xf>
    <xf numFmtId="0" fontId="5" fillId="3" borderId="0" xfId="0" applyFont="1" applyFill="1" applyAlignment="1">
      <alignment vertical="center"/>
    </xf>
    <xf numFmtId="0" fontId="1" fillId="4" borderId="0" xfId="0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0" fontId="1" fillId="5" borderId="0" xfId="0" applyFont="1" applyFill="1" applyAlignment="1" applyProtection="1">
      <alignment horizontal="center" vertical="center" wrapText="1"/>
      <protection locked="0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center" vertical="center"/>
      <protection locked="0"/>
    </xf>
    <xf numFmtId="0" fontId="8" fillId="0" borderId="0" xfId="49" applyFont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0" xfId="49" applyFont="1" applyFill="1" applyAlignment="1" applyProtection="1">
      <alignment horizontal="center" vertical="center"/>
      <protection locked="0"/>
    </xf>
    <xf numFmtId="0" fontId="10" fillId="5" borderId="0" xfId="0" applyFont="1" applyFill="1" applyAlignment="1" applyProtection="1">
      <alignment horizontal="center" vertical="center" wrapText="1"/>
      <protection locked="0"/>
    </xf>
    <xf numFmtId="0" fontId="1" fillId="5" borderId="0" xfId="0" applyFont="1" applyFill="1" applyAlignment="1" applyProtection="1">
      <alignment horizontal="center" vertical="center"/>
      <protection locked="0"/>
    </xf>
    <xf numFmtId="0" fontId="1" fillId="5" borderId="0" xfId="0" applyFont="1" applyFill="1" applyAlignment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>
      <alignment horizontal="center" vertical="center" wrapText="1"/>
    </xf>
    <xf numFmtId="0" fontId="7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0" fillId="5" borderId="1" xfId="0" applyFont="1" applyFill="1" applyBorder="1" applyAlignment="1" applyProtection="1">
      <alignment horizontal="center" vertical="center" wrapText="1"/>
      <protection locked="0"/>
    </xf>
    <xf numFmtId="0" fontId="1" fillId="5" borderId="2" xfId="0" applyFont="1" applyFill="1" applyBorder="1" applyAlignment="1">
      <alignment horizontal="center" vertical="center" wrapText="1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1" fillId="6" borderId="0" xfId="0" applyFont="1" applyFill="1" applyAlignment="1" applyProtection="1">
      <alignment horizontal="center" vertical="center" wrapText="1"/>
      <protection locked="0"/>
    </xf>
    <xf numFmtId="0" fontId="1" fillId="7" borderId="0" xfId="0" applyFont="1" applyFill="1" applyAlignment="1" applyProtection="1">
      <alignment horizontal="center" vertical="center" wrapText="1"/>
      <protection locked="0"/>
    </xf>
    <xf numFmtId="0" fontId="1" fillId="8" borderId="0" xfId="0" applyFont="1" applyFill="1" applyAlignment="1" applyProtection="1">
      <alignment horizontal="center" vertical="center" wrapText="1"/>
      <protection locked="0"/>
    </xf>
    <xf numFmtId="0" fontId="1" fillId="9" borderId="0" xfId="0" applyFont="1" applyFill="1" applyAlignment="1" applyProtection="1">
      <alignment horizontal="center" vertical="center" wrapText="1"/>
      <protection locked="0"/>
    </xf>
    <xf numFmtId="0" fontId="1" fillId="10" borderId="0" xfId="0" applyFont="1" applyFill="1" applyAlignment="1" applyProtection="1">
      <alignment horizontal="center" vertical="center" wrapText="1"/>
      <protection locked="0"/>
    </xf>
    <xf numFmtId="0" fontId="5" fillId="3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/>
    </xf>
    <xf numFmtId="0" fontId="5" fillId="3" borderId="0" xfId="0" applyFont="1" applyFill="1" applyAlignment="1" applyProtection="1">
      <alignment horizontal="center" vertical="center"/>
      <protection locked="0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常规 4" xfId="52"/>
    <cellStyle name="超链接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23"/>
  <sheetViews>
    <sheetView zoomScale="85" zoomScaleNormal="85" workbookViewId="0">
      <pane xSplit="3" ySplit="1" topLeftCell="O2" activePane="bottomRight" state="frozen"/>
      <selection/>
      <selection pane="topRight"/>
      <selection pane="bottomLeft"/>
      <selection pane="bottomRight" activeCell="V6" sqref="V6"/>
    </sheetView>
  </sheetViews>
  <sheetFormatPr defaultColWidth="10.125" defaultRowHeight="45" customHeight="1"/>
  <cols>
    <col min="1" max="2" width="10.25" style="6" customWidth="1"/>
    <col min="3" max="3" width="10.125" style="6"/>
    <col min="4" max="4" width="10.125" style="4"/>
    <col min="5" max="5" width="13.125" style="6" customWidth="1"/>
    <col min="6" max="6" width="12.375" style="6" customWidth="1"/>
    <col min="7" max="7" width="11.75" style="4" customWidth="1"/>
    <col min="8" max="8" width="9.375" style="4" customWidth="1"/>
    <col min="9" max="9" width="94.875" style="7" customWidth="1"/>
    <col min="10" max="10" width="52.25" style="8" customWidth="1"/>
    <col min="11" max="11" width="25.125" style="9" customWidth="1"/>
    <col min="12" max="12" width="15.75" style="4" customWidth="1"/>
    <col min="13" max="13" width="22.25" style="4" customWidth="1"/>
    <col min="14" max="14" width="12.875" style="4" customWidth="1"/>
    <col min="15" max="15" width="19.125" style="6" customWidth="1"/>
    <col min="16" max="16" width="12.875" style="4" customWidth="1"/>
    <col min="17" max="17" width="30.375" style="4" customWidth="1"/>
    <col min="18" max="18" width="13.5" style="4" customWidth="1"/>
    <col min="19" max="19" width="34" style="10" customWidth="1"/>
    <col min="20" max="20" width="15.75" style="10" customWidth="1"/>
    <col min="21" max="21" width="29" style="6" customWidth="1"/>
    <col min="22" max="22" width="14" style="9" customWidth="1"/>
    <col min="23" max="23" width="13.75" style="4" customWidth="1"/>
    <col min="24" max="24" width="21.625" style="4" customWidth="1"/>
    <col min="25" max="25" width="12.625" style="4" customWidth="1"/>
    <col min="26" max="26" width="10.625" style="6" customWidth="1"/>
    <col min="27" max="27" width="13.25" style="4" customWidth="1"/>
    <col min="28" max="28" width="14.125" style="6" customWidth="1"/>
    <col min="29" max="29" width="12.375" style="4" customWidth="1"/>
    <col min="30" max="30" width="74.375" style="6" customWidth="1"/>
    <col min="31" max="31" width="10.25" style="6" customWidth="1"/>
    <col min="32" max="32" width="10.875" style="4" customWidth="1"/>
    <col min="33" max="33" width="79.875" style="4" customWidth="1"/>
    <col min="34" max="34" width="18.5" style="4" customWidth="1"/>
    <col min="35" max="35" width="13.875" style="4" customWidth="1"/>
    <col min="36" max="36" width="12.125" style="4" customWidth="1"/>
    <col min="37" max="37" width="52.375" style="4" customWidth="1"/>
    <col min="38" max="39" width="10.25" style="4" customWidth="1"/>
    <col min="40" max="40" width="10.25" style="6" customWidth="1"/>
    <col min="41" max="41" width="12.125" style="6" customWidth="1"/>
    <col min="42" max="42" width="10.25" style="4" customWidth="1"/>
    <col min="43" max="43" width="38" style="4" customWidth="1"/>
    <col min="44" max="45" width="12.5" style="4" customWidth="1"/>
    <col min="46" max="46" width="16.875" style="4" customWidth="1"/>
    <col min="47" max="47" width="13.875" style="11" customWidth="1"/>
    <col min="48" max="16384" width="10.125" style="6"/>
  </cols>
  <sheetData>
    <row r="1" s="3" customFormat="1" customHeight="1" spans="1:51">
      <c r="A1" s="12" t="s">
        <v>0</v>
      </c>
      <c r="B1" s="13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4" t="s">
        <v>6</v>
      </c>
      <c r="H1" s="14" t="s">
        <v>7</v>
      </c>
      <c r="I1" s="14" t="s">
        <v>8</v>
      </c>
      <c r="J1" s="24" t="s">
        <v>9</v>
      </c>
      <c r="K1" s="25" t="s">
        <v>10</v>
      </c>
      <c r="L1" s="25" t="s">
        <v>11</v>
      </c>
      <c r="M1" s="14" t="s">
        <v>12</v>
      </c>
      <c r="N1" s="26" t="s">
        <v>13</v>
      </c>
      <c r="O1" s="27" t="s">
        <v>14</v>
      </c>
      <c r="P1" s="28" t="s">
        <v>15</v>
      </c>
      <c r="Q1" s="27" t="s">
        <v>16</v>
      </c>
      <c r="R1" s="28" t="s">
        <v>17</v>
      </c>
      <c r="S1" s="38" t="s">
        <v>18</v>
      </c>
      <c r="T1" s="27" t="s">
        <v>19</v>
      </c>
      <c r="U1" s="27" t="s">
        <v>20</v>
      </c>
      <c r="V1" s="27" t="s">
        <v>21</v>
      </c>
      <c r="W1" s="39" t="s">
        <v>22</v>
      </c>
      <c r="X1" s="14" t="s">
        <v>23</v>
      </c>
      <c r="Y1" s="26" t="s">
        <v>24</v>
      </c>
      <c r="Z1" s="14" t="s">
        <v>25</v>
      </c>
      <c r="AA1" s="26" t="s">
        <v>26</v>
      </c>
      <c r="AB1" s="26" t="s">
        <v>27</v>
      </c>
      <c r="AC1" s="14" t="s">
        <v>19</v>
      </c>
      <c r="AD1" s="41" t="s">
        <v>28</v>
      </c>
      <c r="AE1" s="41" t="s">
        <v>29</v>
      </c>
      <c r="AF1" s="41" t="s">
        <v>19</v>
      </c>
      <c r="AG1" s="42" t="s">
        <v>30</v>
      </c>
      <c r="AH1" s="42" t="s">
        <v>31</v>
      </c>
      <c r="AI1" s="42" t="s">
        <v>29</v>
      </c>
      <c r="AJ1" s="42" t="s">
        <v>19</v>
      </c>
      <c r="AK1" s="43" t="s">
        <v>32</v>
      </c>
      <c r="AL1" s="43" t="s">
        <v>29</v>
      </c>
      <c r="AM1" s="43" t="s">
        <v>19</v>
      </c>
      <c r="AN1" s="12" t="s">
        <v>33</v>
      </c>
      <c r="AO1" s="12" t="s">
        <v>29</v>
      </c>
      <c r="AP1" s="12" t="s">
        <v>19</v>
      </c>
      <c r="AQ1" s="44" t="s">
        <v>34</v>
      </c>
      <c r="AR1" s="44" t="s">
        <v>29</v>
      </c>
      <c r="AS1" s="44" t="s">
        <v>19</v>
      </c>
      <c r="AT1" s="45" t="s">
        <v>35</v>
      </c>
      <c r="AU1" s="46" t="s">
        <v>36</v>
      </c>
      <c r="AV1" s="47"/>
      <c r="AW1" s="47"/>
      <c r="AX1" s="47"/>
      <c r="AY1" s="47"/>
    </row>
    <row r="2" customHeight="1" spans="1:47">
      <c r="A2" s="15">
        <v>1</v>
      </c>
      <c r="B2" s="16"/>
      <c r="C2" s="16"/>
      <c r="D2" s="16"/>
      <c r="E2" s="17"/>
      <c r="F2" s="16"/>
      <c r="G2" s="18"/>
      <c r="H2" s="18">
        <v>1</v>
      </c>
      <c r="I2" s="15"/>
      <c r="J2" s="15"/>
      <c r="K2" s="15"/>
      <c r="L2" s="29"/>
      <c r="M2" s="29"/>
      <c r="N2" s="30" t="str">
        <f t="shared" ref="N2:N17" si="0">IF(L2="","",IF(L2="仅Accepted",0,1))</f>
        <v/>
      </c>
      <c r="O2" s="15"/>
      <c r="P2" s="31" t="str">
        <f t="shared" ref="P2:P17" si="1">IF(O2="","",IF(O2="其他作者",0,1))</f>
        <v/>
      </c>
      <c r="Q2" s="15"/>
      <c r="R2" s="31" t="str">
        <f t="shared" ref="R2:R17" si="2">IF(Q2="","",IF(Q2="是",1,0))</f>
        <v/>
      </c>
      <c r="S2" s="15" t="s">
        <v>37</v>
      </c>
      <c r="T2" s="15"/>
      <c r="U2" s="15"/>
      <c r="V2" s="15"/>
      <c r="W2" s="30" t="str">
        <f>IF(V2="","",IFERROR(VLOOKUP(V2,论文分区!$A$1:$B$13,2,FALSE),1))</f>
        <v/>
      </c>
      <c r="X2" s="15"/>
      <c r="Y2" s="31" t="str">
        <f>IF(X2="","",IFERROR(VLOOKUP(X2,论文分区!$D$1:$E$8,2,FALSE),1))</f>
        <v/>
      </c>
      <c r="Z2" s="15"/>
      <c r="AA2" s="31" t="str">
        <f t="shared" ref="AA2:AA17" si="3">IF(Z2="","",IF(Z2="否",1,0.5))</f>
        <v/>
      </c>
      <c r="AB2" s="31" t="str">
        <f t="shared" ref="AB2:AB17" si="4">IFERROR(W2*AA2*Y2*P2*R2,"")</f>
        <v/>
      </c>
      <c r="AC2" s="15"/>
      <c r="AD2" s="29"/>
      <c r="AE2" s="15"/>
      <c r="AF2" s="29"/>
      <c r="AG2" s="15"/>
      <c r="AH2" s="15"/>
      <c r="AI2" s="15"/>
      <c r="AJ2" s="15"/>
      <c r="AK2" s="16"/>
      <c r="AL2" s="15"/>
      <c r="AM2" s="15"/>
      <c r="AN2" s="15"/>
      <c r="AO2" s="15"/>
      <c r="AP2" s="15"/>
      <c r="AQ2" s="15"/>
      <c r="AR2" s="15"/>
      <c r="AS2" s="15"/>
      <c r="AT2" s="15"/>
      <c r="AU2" s="46"/>
    </row>
    <row r="3" s="4" customFormat="1" customHeight="1" spans="1:47">
      <c r="A3" s="15"/>
      <c r="B3" s="16"/>
      <c r="C3" s="16"/>
      <c r="D3" s="16"/>
      <c r="E3" s="15"/>
      <c r="F3" s="16"/>
      <c r="G3" s="18"/>
      <c r="H3" s="18">
        <v>2</v>
      </c>
      <c r="I3" s="15"/>
      <c r="J3" s="15"/>
      <c r="K3" s="15"/>
      <c r="L3" s="29"/>
      <c r="M3" s="29"/>
      <c r="N3" s="30" t="str">
        <f t="shared" si="0"/>
        <v/>
      </c>
      <c r="O3" s="15"/>
      <c r="P3" s="31" t="str">
        <f t="shared" si="1"/>
        <v/>
      </c>
      <c r="Q3" s="15"/>
      <c r="R3" s="31" t="str">
        <f t="shared" si="2"/>
        <v/>
      </c>
      <c r="S3" s="15"/>
      <c r="T3" s="15"/>
      <c r="U3" s="15"/>
      <c r="V3" s="15"/>
      <c r="W3" s="30" t="str">
        <f>IF(V3="","",IFERROR(VLOOKUP(V3,论文分区!$A$1:$B$13,2,FALSE),1))</f>
        <v/>
      </c>
      <c r="X3" s="15"/>
      <c r="Y3" s="31" t="str">
        <f>IF(X3="","",IFERROR(VLOOKUP(X3,论文分区!$D$1:$E$8,2,FALSE),1))</f>
        <v/>
      </c>
      <c r="Z3" s="15"/>
      <c r="AA3" s="31" t="str">
        <f t="shared" si="3"/>
        <v/>
      </c>
      <c r="AB3" s="31" t="str">
        <f t="shared" si="4"/>
        <v/>
      </c>
      <c r="AC3" s="15"/>
      <c r="AD3" s="29"/>
      <c r="AE3" s="15"/>
      <c r="AF3" s="29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46"/>
    </row>
    <row r="4" s="4" customFormat="1" customHeight="1" spans="1:47">
      <c r="A4" s="15"/>
      <c r="B4" s="16"/>
      <c r="C4" s="16"/>
      <c r="D4" s="16"/>
      <c r="E4" s="15"/>
      <c r="F4" s="16"/>
      <c r="G4" s="18"/>
      <c r="H4" s="18">
        <v>3</v>
      </c>
      <c r="I4" s="15"/>
      <c r="J4" s="15"/>
      <c r="K4" s="15"/>
      <c r="L4" s="29"/>
      <c r="M4" s="29"/>
      <c r="N4" s="30" t="str">
        <f t="shared" si="0"/>
        <v/>
      </c>
      <c r="O4" s="15"/>
      <c r="P4" s="31" t="str">
        <f t="shared" si="1"/>
        <v/>
      </c>
      <c r="Q4" s="15"/>
      <c r="R4" s="31" t="str">
        <f t="shared" si="2"/>
        <v/>
      </c>
      <c r="S4" s="15"/>
      <c r="T4" s="15"/>
      <c r="U4" s="15"/>
      <c r="V4" s="15"/>
      <c r="W4" s="30" t="str">
        <f>IF(V4="","",IFERROR(VLOOKUP(V4,论文分区!$A$1:$B$13,2,FALSE),1))</f>
        <v/>
      </c>
      <c r="X4" s="15"/>
      <c r="Y4" s="31" t="str">
        <f>IF(X4="","",IFERROR(VLOOKUP(X4,论文分区!$D$1:$E$8,2,FALSE),1))</f>
        <v/>
      </c>
      <c r="Z4" s="15"/>
      <c r="AA4" s="31" t="str">
        <f t="shared" si="3"/>
        <v/>
      </c>
      <c r="AB4" s="31" t="str">
        <f t="shared" si="4"/>
        <v/>
      </c>
      <c r="AC4" s="15"/>
      <c r="AD4" s="29"/>
      <c r="AE4" s="15"/>
      <c r="AF4" s="29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46"/>
    </row>
    <row r="5" ht="44.25" customHeight="1" spans="1:47">
      <c r="A5" s="19"/>
      <c r="B5" s="19"/>
      <c r="C5" s="19"/>
      <c r="D5" s="20"/>
      <c r="E5" s="19"/>
      <c r="F5" s="19"/>
      <c r="G5" s="18"/>
      <c r="H5" s="18"/>
      <c r="I5" s="19"/>
      <c r="J5" s="32"/>
      <c r="K5" s="33"/>
      <c r="L5" s="20"/>
      <c r="M5" s="20"/>
      <c r="N5" s="30" t="str">
        <f t="shared" si="0"/>
        <v/>
      </c>
      <c r="O5" s="19"/>
      <c r="P5" s="31" t="str">
        <f t="shared" si="1"/>
        <v/>
      </c>
      <c r="Q5" s="15"/>
      <c r="R5" s="31" t="str">
        <f t="shared" si="2"/>
        <v/>
      </c>
      <c r="S5" s="15"/>
      <c r="T5" s="15"/>
      <c r="U5" s="19"/>
      <c r="V5" s="33"/>
      <c r="W5" s="30" t="str">
        <f>IF(V5="","",IFERROR(VLOOKUP(V5,论文分区!$A$1:$B$13,2,FALSE),1))</f>
        <v/>
      </c>
      <c r="X5" s="20"/>
      <c r="Y5" s="31" t="str">
        <f>IF(X5="","",IFERROR(VLOOKUP(X5,论文分区!$D$1:$E$8,2,FALSE),1))</f>
        <v/>
      </c>
      <c r="Z5" s="19"/>
      <c r="AA5" s="31" t="str">
        <f t="shared" si="3"/>
        <v/>
      </c>
      <c r="AB5" s="31" t="str">
        <f t="shared" si="4"/>
        <v/>
      </c>
      <c r="AC5" s="20"/>
      <c r="AD5" s="19"/>
      <c r="AE5" s="19"/>
      <c r="AF5" s="20"/>
      <c r="AG5" s="20"/>
      <c r="AH5" s="20"/>
      <c r="AI5" s="20"/>
      <c r="AJ5" s="20"/>
      <c r="AK5" s="20"/>
      <c r="AL5" s="20"/>
      <c r="AM5" s="20"/>
      <c r="AN5" s="19"/>
      <c r="AO5" s="19"/>
      <c r="AP5" s="20"/>
      <c r="AQ5" s="20"/>
      <c r="AR5" s="20"/>
      <c r="AS5" s="20"/>
      <c r="AT5" s="20"/>
      <c r="AU5" s="48"/>
    </row>
    <row r="6" customHeight="1" spans="1:47">
      <c r="A6" s="19"/>
      <c r="B6" s="19"/>
      <c r="C6" s="19"/>
      <c r="D6" s="20"/>
      <c r="E6" s="19"/>
      <c r="F6" s="19"/>
      <c r="G6" s="18"/>
      <c r="H6" s="18"/>
      <c r="I6" s="19"/>
      <c r="J6" s="32"/>
      <c r="K6" s="33"/>
      <c r="L6" s="20"/>
      <c r="M6" s="20"/>
      <c r="N6" s="30" t="str">
        <f t="shared" si="0"/>
        <v/>
      </c>
      <c r="O6" s="19"/>
      <c r="P6" s="31" t="str">
        <f t="shared" si="1"/>
        <v/>
      </c>
      <c r="Q6" s="15"/>
      <c r="R6" s="31" t="str">
        <f t="shared" si="2"/>
        <v/>
      </c>
      <c r="S6" s="15"/>
      <c r="T6" s="15"/>
      <c r="U6" s="19"/>
      <c r="V6" s="33"/>
      <c r="W6" s="30" t="str">
        <f>IF(V6="","",IFERROR(VLOOKUP(V6,论文分区!$A$1:$B$13,2,FALSE),1))</f>
        <v/>
      </c>
      <c r="X6" s="20"/>
      <c r="Y6" s="31" t="str">
        <f>IF(X6="","",IFERROR(VLOOKUP(X6,论文分区!$D$1:$E$8,2,FALSE),1))</f>
        <v/>
      </c>
      <c r="Z6" s="19"/>
      <c r="AA6" s="31" t="str">
        <f t="shared" si="3"/>
        <v/>
      </c>
      <c r="AB6" s="31" t="str">
        <f t="shared" ref="AB6:AB23" si="5">IFERROR(W6*AA6*Y6*P6*R6,"")</f>
        <v/>
      </c>
      <c r="AC6" s="20"/>
      <c r="AD6" s="19"/>
      <c r="AE6" s="19"/>
      <c r="AF6" s="20"/>
      <c r="AG6" s="20"/>
      <c r="AH6" s="20"/>
      <c r="AI6" s="20"/>
      <c r="AJ6" s="20"/>
      <c r="AK6" s="20"/>
      <c r="AL6" s="20"/>
      <c r="AM6" s="20"/>
      <c r="AN6" s="19"/>
      <c r="AO6" s="19"/>
      <c r="AP6" s="20"/>
      <c r="AQ6" s="20"/>
      <c r="AR6" s="20"/>
      <c r="AS6" s="20"/>
      <c r="AT6" s="20"/>
      <c r="AU6" s="48"/>
    </row>
    <row r="7" customHeight="1" spans="1:47">
      <c r="A7" s="19"/>
      <c r="B7" s="19"/>
      <c r="C7" s="19"/>
      <c r="D7" s="20"/>
      <c r="E7" s="19"/>
      <c r="F7" s="19"/>
      <c r="G7" s="18"/>
      <c r="H7" s="18"/>
      <c r="I7" s="19"/>
      <c r="J7" s="32"/>
      <c r="K7" s="33"/>
      <c r="L7" s="20"/>
      <c r="M7" s="20"/>
      <c r="N7" s="30" t="str">
        <f t="shared" si="0"/>
        <v/>
      </c>
      <c r="O7" s="19"/>
      <c r="P7" s="31" t="str">
        <f t="shared" si="1"/>
        <v/>
      </c>
      <c r="Q7" s="15"/>
      <c r="R7" s="31" t="str">
        <f t="shared" si="2"/>
        <v/>
      </c>
      <c r="S7" s="15"/>
      <c r="T7" s="15"/>
      <c r="U7" s="19"/>
      <c r="V7" s="33"/>
      <c r="W7" s="30" t="str">
        <f>IF(V7="","",IFERROR(VLOOKUP(V7,论文分区!$A$1:$B$13,2,FALSE),1))</f>
        <v/>
      </c>
      <c r="X7" s="20"/>
      <c r="Y7" s="31" t="str">
        <f>IF(X7="","",IFERROR(VLOOKUP(X7,论文分区!$D$1:$E$8,2,FALSE),1))</f>
        <v/>
      </c>
      <c r="Z7" s="19"/>
      <c r="AA7" s="31" t="str">
        <f t="shared" si="3"/>
        <v/>
      </c>
      <c r="AB7" s="31" t="str">
        <f t="shared" si="4"/>
        <v/>
      </c>
      <c r="AC7" s="20"/>
      <c r="AD7" s="19"/>
      <c r="AE7" s="19"/>
      <c r="AF7" s="20"/>
      <c r="AG7" s="20"/>
      <c r="AH7" s="20"/>
      <c r="AI7" s="20"/>
      <c r="AJ7" s="20"/>
      <c r="AK7" s="20"/>
      <c r="AL7" s="20"/>
      <c r="AM7" s="20"/>
      <c r="AN7" s="19"/>
      <c r="AO7" s="19"/>
      <c r="AP7" s="20"/>
      <c r="AQ7" s="20"/>
      <c r="AR7" s="20"/>
      <c r="AS7" s="20"/>
      <c r="AT7" s="20"/>
      <c r="AU7" s="48"/>
    </row>
    <row r="8" customHeight="1" spans="1:47">
      <c r="A8" s="19"/>
      <c r="B8" s="19"/>
      <c r="C8" s="19"/>
      <c r="D8" s="20"/>
      <c r="E8" s="19"/>
      <c r="F8" s="19"/>
      <c r="G8" s="18"/>
      <c r="H8" s="18"/>
      <c r="I8" s="19"/>
      <c r="J8" s="32"/>
      <c r="K8" s="33"/>
      <c r="L8" s="20"/>
      <c r="M8" s="20"/>
      <c r="N8" s="30" t="str">
        <f t="shared" si="0"/>
        <v/>
      </c>
      <c r="O8" s="19"/>
      <c r="P8" s="31" t="str">
        <f t="shared" si="1"/>
        <v/>
      </c>
      <c r="Q8" s="15"/>
      <c r="R8" s="31" t="str">
        <f t="shared" si="2"/>
        <v/>
      </c>
      <c r="S8" s="15"/>
      <c r="T8" s="15"/>
      <c r="U8" s="19"/>
      <c r="V8" s="33"/>
      <c r="W8" s="30" t="str">
        <f>IF(V8="","",IFERROR(VLOOKUP(V8,论文分区!$A$1:$B$13,2,FALSE),1))</f>
        <v/>
      </c>
      <c r="X8" s="20"/>
      <c r="Y8" s="31" t="str">
        <f>IF(X8="","",IFERROR(VLOOKUP(X8,论文分区!$D$1:$E$8,2,FALSE),1))</f>
        <v/>
      </c>
      <c r="Z8" s="19"/>
      <c r="AA8" s="31" t="str">
        <f t="shared" si="3"/>
        <v/>
      </c>
      <c r="AB8" s="31" t="str">
        <f t="shared" si="4"/>
        <v/>
      </c>
      <c r="AC8" s="20"/>
      <c r="AD8" s="19"/>
      <c r="AE8" s="19"/>
      <c r="AF8" s="20"/>
      <c r="AG8" s="20"/>
      <c r="AH8" s="20"/>
      <c r="AI8" s="20"/>
      <c r="AJ8" s="20"/>
      <c r="AK8" s="20"/>
      <c r="AL8" s="20"/>
      <c r="AM8" s="20"/>
      <c r="AN8" s="19"/>
      <c r="AO8" s="19"/>
      <c r="AP8" s="20"/>
      <c r="AQ8" s="20"/>
      <c r="AR8" s="20"/>
      <c r="AS8" s="20"/>
      <c r="AT8" s="20"/>
      <c r="AU8" s="48"/>
    </row>
    <row r="9" customHeight="1" spans="1:47">
      <c r="A9" s="19"/>
      <c r="B9" s="19"/>
      <c r="C9" s="19"/>
      <c r="D9" s="20"/>
      <c r="E9" s="19"/>
      <c r="F9" s="19"/>
      <c r="G9" s="18"/>
      <c r="H9" s="18"/>
      <c r="I9" s="19"/>
      <c r="J9" s="32"/>
      <c r="K9" s="33"/>
      <c r="L9" s="20"/>
      <c r="M9" s="20"/>
      <c r="N9" s="30" t="str">
        <f t="shared" si="0"/>
        <v/>
      </c>
      <c r="O9" s="19"/>
      <c r="P9" s="31" t="str">
        <f t="shared" si="1"/>
        <v/>
      </c>
      <c r="Q9" s="15"/>
      <c r="R9" s="31" t="str">
        <f t="shared" si="2"/>
        <v/>
      </c>
      <c r="S9" s="15"/>
      <c r="T9" s="15"/>
      <c r="U9" s="19"/>
      <c r="V9" s="33"/>
      <c r="W9" s="30" t="str">
        <f>IF(V9="","",IFERROR(VLOOKUP(V9,论文分区!$A$1:$B$13,2,FALSE),1))</f>
        <v/>
      </c>
      <c r="X9" s="20"/>
      <c r="Y9" s="31" t="str">
        <f>IF(X9="","",IFERROR(VLOOKUP(X9,论文分区!$D$1:$E$8,2,FALSE),1))</f>
        <v/>
      </c>
      <c r="Z9" s="19"/>
      <c r="AA9" s="31" t="str">
        <f t="shared" si="3"/>
        <v/>
      </c>
      <c r="AB9" s="31" t="str">
        <f t="shared" si="4"/>
        <v/>
      </c>
      <c r="AC9" s="20"/>
      <c r="AD9" s="19"/>
      <c r="AE9" s="19"/>
      <c r="AF9" s="20"/>
      <c r="AG9" s="20"/>
      <c r="AH9" s="20"/>
      <c r="AI9" s="20"/>
      <c r="AJ9" s="20"/>
      <c r="AK9" s="20"/>
      <c r="AL9" s="20"/>
      <c r="AM9" s="20"/>
      <c r="AN9" s="19"/>
      <c r="AO9" s="19"/>
      <c r="AP9" s="20"/>
      <c r="AQ9" s="20"/>
      <c r="AR9" s="20"/>
      <c r="AS9" s="20"/>
      <c r="AT9" s="20"/>
      <c r="AU9" s="48"/>
    </row>
    <row r="10" s="4" customFormat="1" customHeight="1" spans="1:47">
      <c r="A10" s="20"/>
      <c r="B10" s="20"/>
      <c r="C10" s="20"/>
      <c r="D10" s="20"/>
      <c r="E10" s="20"/>
      <c r="F10" s="20"/>
      <c r="G10" s="18"/>
      <c r="H10" s="18"/>
      <c r="I10" s="20"/>
      <c r="J10" s="32"/>
      <c r="K10" s="32"/>
      <c r="L10" s="20"/>
      <c r="M10" s="20"/>
      <c r="N10" s="30" t="str">
        <f t="shared" si="0"/>
        <v/>
      </c>
      <c r="O10" s="20"/>
      <c r="P10" s="31" t="str">
        <f t="shared" si="1"/>
        <v/>
      </c>
      <c r="Q10" s="15"/>
      <c r="R10" s="31" t="str">
        <f t="shared" si="2"/>
        <v/>
      </c>
      <c r="S10" s="15"/>
      <c r="T10" s="15"/>
      <c r="U10" s="20"/>
      <c r="V10" s="32"/>
      <c r="W10" s="30" t="str">
        <f>IF(V10="","",IFERROR(VLOOKUP(V10,论文分区!$A$1:$B$13,2,FALSE),1))</f>
        <v/>
      </c>
      <c r="X10" s="20"/>
      <c r="Y10" s="31" t="str">
        <f>IF(X10="","",IFERROR(VLOOKUP(X10,论文分区!$D$1:$E$8,2,FALSE),1))</f>
        <v/>
      </c>
      <c r="Z10" s="20"/>
      <c r="AA10" s="31" t="str">
        <f t="shared" si="3"/>
        <v/>
      </c>
      <c r="AB10" s="31" t="str">
        <f t="shared" si="4"/>
        <v/>
      </c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48"/>
    </row>
    <row r="11" s="4" customFormat="1" customHeight="1" spans="1:47">
      <c r="A11" s="20"/>
      <c r="B11" s="20"/>
      <c r="C11" s="20"/>
      <c r="D11" s="20"/>
      <c r="E11" s="20"/>
      <c r="F11" s="20"/>
      <c r="G11" s="18"/>
      <c r="H11" s="18"/>
      <c r="I11" s="20"/>
      <c r="J11" s="32"/>
      <c r="K11" s="32"/>
      <c r="L11" s="20"/>
      <c r="M11" s="20"/>
      <c r="N11" s="30" t="str">
        <f t="shared" si="0"/>
        <v/>
      </c>
      <c r="O11" s="20"/>
      <c r="P11" s="31" t="str">
        <f t="shared" si="1"/>
        <v/>
      </c>
      <c r="Q11" s="15"/>
      <c r="R11" s="31" t="str">
        <f t="shared" si="2"/>
        <v/>
      </c>
      <c r="S11" s="15"/>
      <c r="T11" s="15"/>
      <c r="U11" s="20"/>
      <c r="V11" s="32"/>
      <c r="W11" s="30" t="str">
        <f>IF(V11="","",IFERROR(VLOOKUP(V11,论文分区!$A$1:$B$13,2,FALSE),1))</f>
        <v/>
      </c>
      <c r="X11" s="20"/>
      <c r="Y11" s="31" t="str">
        <f>IF(X11="","",IFERROR(VLOOKUP(X11,论文分区!$D$1:$E$8,2,FALSE),1))</f>
        <v/>
      </c>
      <c r="Z11" s="20"/>
      <c r="AA11" s="31" t="str">
        <f t="shared" si="3"/>
        <v/>
      </c>
      <c r="AB11" s="31" t="str">
        <f t="shared" si="5"/>
        <v/>
      </c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48"/>
    </row>
    <row r="12" s="4" customFormat="1" customHeight="1" spans="1:47">
      <c r="A12" s="20"/>
      <c r="B12" s="20"/>
      <c r="C12" s="20"/>
      <c r="D12" s="20"/>
      <c r="E12" s="20"/>
      <c r="F12" s="20"/>
      <c r="G12" s="18"/>
      <c r="H12" s="18"/>
      <c r="I12" s="20"/>
      <c r="J12" s="32"/>
      <c r="K12" s="32"/>
      <c r="L12" s="20"/>
      <c r="M12" s="20"/>
      <c r="N12" s="30" t="str">
        <f t="shared" si="0"/>
        <v/>
      </c>
      <c r="O12" s="20"/>
      <c r="P12" s="31" t="str">
        <f t="shared" si="1"/>
        <v/>
      </c>
      <c r="Q12" s="15"/>
      <c r="R12" s="31" t="str">
        <f t="shared" si="2"/>
        <v/>
      </c>
      <c r="S12" s="15"/>
      <c r="T12" s="15"/>
      <c r="U12" s="20"/>
      <c r="V12" s="32"/>
      <c r="W12" s="30" t="str">
        <f>IF(V12="","",IFERROR(VLOOKUP(V12,论文分区!$A$1:$B$13,2,FALSE),1))</f>
        <v/>
      </c>
      <c r="X12" s="20"/>
      <c r="Y12" s="31" t="str">
        <f>IF(X12="","",IFERROR(VLOOKUP(X12,论文分区!$D$1:$E$8,2,FALSE),1))</f>
        <v/>
      </c>
      <c r="Z12" s="20"/>
      <c r="AA12" s="31" t="str">
        <f t="shared" si="3"/>
        <v/>
      </c>
      <c r="AB12" s="31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48"/>
    </row>
    <row r="13" s="4" customFormat="1" customHeight="1" spans="1:47">
      <c r="A13" s="20"/>
      <c r="B13" s="20"/>
      <c r="C13" s="20"/>
      <c r="D13" s="20"/>
      <c r="E13" s="20"/>
      <c r="F13" s="20"/>
      <c r="G13" s="18"/>
      <c r="H13" s="18"/>
      <c r="I13" s="20"/>
      <c r="J13" s="32"/>
      <c r="K13" s="32"/>
      <c r="L13" s="20"/>
      <c r="M13" s="20"/>
      <c r="N13" s="30" t="str">
        <f t="shared" si="0"/>
        <v/>
      </c>
      <c r="O13" s="20"/>
      <c r="P13" s="31" t="str">
        <f t="shared" si="1"/>
        <v/>
      </c>
      <c r="Q13" s="15"/>
      <c r="R13" s="31" t="str">
        <f t="shared" si="2"/>
        <v/>
      </c>
      <c r="S13" s="15"/>
      <c r="T13" s="15"/>
      <c r="U13" s="20"/>
      <c r="V13" s="32"/>
      <c r="W13" s="30" t="str">
        <f>IF(V13="","",IFERROR(VLOOKUP(V13,论文分区!$A$1:$B$13,2,FALSE),1))</f>
        <v/>
      </c>
      <c r="X13" s="20"/>
      <c r="Y13" s="31" t="str">
        <f>IF(X13="","",IFERROR(VLOOKUP(X13,论文分区!$D$1:$E$8,2,FALSE),1))</f>
        <v/>
      </c>
      <c r="Z13" s="20"/>
      <c r="AA13" s="31" t="str">
        <f t="shared" si="3"/>
        <v/>
      </c>
      <c r="AB13" s="31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48"/>
    </row>
    <row r="14" s="4" customFormat="1" customHeight="1" spans="1:47">
      <c r="A14" s="20"/>
      <c r="B14" s="20"/>
      <c r="C14" s="20"/>
      <c r="D14" s="20"/>
      <c r="E14" s="20"/>
      <c r="F14" s="20"/>
      <c r="G14" s="18"/>
      <c r="H14" s="18"/>
      <c r="I14" s="20"/>
      <c r="J14" s="32"/>
      <c r="K14" s="32"/>
      <c r="L14" s="20"/>
      <c r="M14" s="20"/>
      <c r="N14" s="30" t="str">
        <f t="shared" si="0"/>
        <v/>
      </c>
      <c r="O14" s="20"/>
      <c r="P14" s="31" t="str">
        <f t="shared" si="1"/>
        <v/>
      </c>
      <c r="Q14" s="15"/>
      <c r="R14" s="31" t="str">
        <f t="shared" si="2"/>
        <v/>
      </c>
      <c r="S14" s="15"/>
      <c r="T14" s="15"/>
      <c r="U14" s="20"/>
      <c r="V14" s="32"/>
      <c r="W14" s="30" t="str">
        <f>IF(V14="","",IFERROR(VLOOKUP(V14,论文分区!$A$1:$B$13,2,FALSE),1))</f>
        <v/>
      </c>
      <c r="X14" s="20"/>
      <c r="Y14" s="31" t="str">
        <f>IF(X14="","",IFERROR(VLOOKUP(X14,论文分区!$D$1:$E$8,2,FALSE),1))</f>
        <v/>
      </c>
      <c r="Z14" s="20"/>
      <c r="AA14" s="31" t="str">
        <f t="shared" si="3"/>
        <v/>
      </c>
      <c r="AB14" s="31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48"/>
    </row>
    <row r="15" s="4" customFormat="1" customHeight="1" spans="1:47">
      <c r="A15" s="20"/>
      <c r="B15" s="20"/>
      <c r="C15" s="20"/>
      <c r="D15" s="20"/>
      <c r="E15" s="20"/>
      <c r="F15" s="20"/>
      <c r="G15" s="18"/>
      <c r="H15" s="18"/>
      <c r="I15" s="20"/>
      <c r="J15" s="32"/>
      <c r="K15" s="32"/>
      <c r="L15" s="20"/>
      <c r="M15" s="20"/>
      <c r="N15" s="30" t="str">
        <f t="shared" si="0"/>
        <v/>
      </c>
      <c r="O15" s="20"/>
      <c r="P15" s="31" t="str">
        <f t="shared" si="1"/>
        <v/>
      </c>
      <c r="Q15" s="15"/>
      <c r="R15" s="31" t="str">
        <f t="shared" si="2"/>
        <v/>
      </c>
      <c r="S15" s="15"/>
      <c r="T15" s="15"/>
      <c r="U15" s="20"/>
      <c r="V15" s="32"/>
      <c r="W15" s="30" t="str">
        <f>IF(V15="","",IFERROR(VLOOKUP(V15,论文分区!$A$1:$B$13,2,FALSE),1))</f>
        <v/>
      </c>
      <c r="X15" s="20"/>
      <c r="Y15" s="31" t="str">
        <f>IF(X15="","",IFERROR(VLOOKUP(X15,论文分区!$D$1:$E$8,2,FALSE),1))</f>
        <v/>
      </c>
      <c r="Z15" s="20"/>
      <c r="AA15" s="31" t="str">
        <f t="shared" si="3"/>
        <v/>
      </c>
      <c r="AB15" s="31" t="str">
        <f t="shared" si="4"/>
        <v/>
      </c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48"/>
    </row>
    <row r="16" s="4" customFormat="1" customHeight="1" spans="1:47">
      <c r="A16" s="20"/>
      <c r="B16" s="20"/>
      <c r="C16" s="20"/>
      <c r="D16" s="20"/>
      <c r="E16" s="20"/>
      <c r="F16" s="20"/>
      <c r="G16" s="18"/>
      <c r="H16" s="18"/>
      <c r="I16" s="20"/>
      <c r="J16" s="32"/>
      <c r="K16" s="32"/>
      <c r="L16" s="20"/>
      <c r="M16" s="20"/>
      <c r="N16" s="30" t="str">
        <f t="shared" si="0"/>
        <v/>
      </c>
      <c r="O16" s="20"/>
      <c r="P16" s="31" t="str">
        <f t="shared" si="1"/>
        <v/>
      </c>
      <c r="Q16" s="15"/>
      <c r="R16" s="31" t="str">
        <f t="shared" si="2"/>
        <v/>
      </c>
      <c r="S16" s="15"/>
      <c r="T16" s="15"/>
      <c r="U16" s="20"/>
      <c r="V16" s="32"/>
      <c r="W16" s="30" t="str">
        <f>IF(V16="","",IFERROR(VLOOKUP(V16,论文分区!$A$1:$B$13,2,FALSE),1))</f>
        <v/>
      </c>
      <c r="X16" s="20"/>
      <c r="Y16" s="31" t="str">
        <f>IF(X16="","",IFERROR(VLOOKUP(X16,论文分区!$D$1:$E$8,2,FALSE),1))</f>
        <v/>
      </c>
      <c r="Z16" s="20"/>
      <c r="AA16" s="31" t="str">
        <f t="shared" si="3"/>
        <v/>
      </c>
      <c r="AB16" s="31" t="str">
        <f t="shared" si="4"/>
        <v/>
      </c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48"/>
    </row>
    <row r="17" s="4" customFormat="1" customHeight="1" spans="1:47">
      <c r="A17" s="20"/>
      <c r="B17" s="20"/>
      <c r="C17" s="20"/>
      <c r="D17" s="20"/>
      <c r="E17" s="20"/>
      <c r="F17" s="20"/>
      <c r="G17" s="18"/>
      <c r="H17" s="18"/>
      <c r="I17" s="20"/>
      <c r="J17" s="32"/>
      <c r="K17" s="32"/>
      <c r="L17" s="20"/>
      <c r="M17" s="20"/>
      <c r="N17" s="30" t="str">
        <f t="shared" si="0"/>
        <v/>
      </c>
      <c r="O17" s="20"/>
      <c r="P17" s="31" t="str">
        <f t="shared" si="1"/>
        <v/>
      </c>
      <c r="Q17" s="15"/>
      <c r="R17" s="31" t="str">
        <f t="shared" si="2"/>
        <v/>
      </c>
      <c r="S17" s="15"/>
      <c r="T17" s="15"/>
      <c r="U17" s="20"/>
      <c r="V17" s="32"/>
      <c r="W17" s="30" t="str">
        <f>IF(V17="","",IFERROR(VLOOKUP(V17,论文分区!$A$1:$B$13,2,FALSE),1))</f>
        <v/>
      </c>
      <c r="X17" s="20"/>
      <c r="Y17" s="31" t="str">
        <f>IF(X17="","",IFERROR(VLOOKUP(X17,论文分区!$D$1:$E$8,2,FALSE),1))</f>
        <v/>
      </c>
      <c r="Z17" s="20"/>
      <c r="AA17" s="31" t="str">
        <f t="shared" si="3"/>
        <v/>
      </c>
      <c r="AB17" s="31" t="str">
        <f t="shared" si="4"/>
        <v/>
      </c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48"/>
    </row>
    <row r="18" s="5" customFormat="1" customHeight="1" spans="1:47">
      <c r="A18" s="21"/>
      <c r="B18" s="21"/>
      <c r="C18" s="21"/>
      <c r="D18" s="22"/>
      <c r="E18" s="21"/>
      <c r="F18" s="21"/>
      <c r="G18" s="23"/>
      <c r="H18" s="23"/>
      <c r="I18" s="21"/>
      <c r="J18" s="22"/>
      <c r="K18" s="34"/>
      <c r="L18" s="22"/>
      <c r="M18" s="22"/>
      <c r="N18" s="35" t="str">
        <f t="shared" ref="N18" si="6">IF(L18="","",IF(L18="仅Accepted",0,1))</f>
        <v/>
      </c>
      <c r="O18" s="21"/>
      <c r="P18" s="36" t="str">
        <f t="shared" ref="P18" si="7">IF(O18="","",IF(O18="其他作者",0,1))</f>
        <v/>
      </c>
      <c r="Q18" s="40"/>
      <c r="R18" s="36" t="str">
        <f t="shared" ref="R18" si="8">IF(Q18="","",IF(Q18="是",1,0))</f>
        <v/>
      </c>
      <c r="S18" s="40"/>
      <c r="T18" s="40"/>
      <c r="U18" s="21"/>
      <c r="V18" s="34"/>
      <c r="W18" s="35" t="str">
        <f>IF(V18="","",IFERROR(VLOOKUP(V18,论文分区!$A$1:$B$13,2,FALSE),1))</f>
        <v/>
      </c>
      <c r="X18" s="22"/>
      <c r="Y18" s="35"/>
      <c r="Z18" s="21"/>
      <c r="AA18" s="36" t="str">
        <f t="shared" ref="AA18:AA23" si="9">IF(Z18="","",IF(Z18="否",1,0.5))</f>
        <v/>
      </c>
      <c r="AB18" s="36">
        <f>SUM(AB2:AB17)</f>
        <v>0</v>
      </c>
      <c r="AC18" s="22"/>
      <c r="AD18" s="21"/>
      <c r="AE18" s="21">
        <f>SUM(AE2:AE17)</f>
        <v>0</v>
      </c>
      <c r="AF18" s="22"/>
      <c r="AG18" s="22"/>
      <c r="AH18" s="22"/>
      <c r="AI18" s="22">
        <f>SUM(AI2:AI17)</f>
        <v>0</v>
      </c>
      <c r="AJ18" s="22"/>
      <c r="AK18" s="22"/>
      <c r="AL18" s="22">
        <f>SUM(AL2:AL17)</f>
        <v>0</v>
      </c>
      <c r="AM18" s="22"/>
      <c r="AN18" s="21"/>
      <c r="AO18" s="21">
        <f>SUM(AO3:AO17)</f>
        <v>0</v>
      </c>
      <c r="AP18" s="22"/>
      <c r="AQ18" s="22"/>
      <c r="AR18" s="22">
        <f>SUM(AR2:AR17)</f>
        <v>0</v>
      </c>
      <c r="AS18" s="22"/>
      <c r="AT18" s="22">
        <f>SUM(AT2:AT17)</f>
        <v>0</v>
      </c>
      <c r="AU18" s="22">
        <f>AT18+AR18+AL18+AI18+AE18+AB18+E2+AO18</f>
        <v>0</v>
      </c>
    </row>
    <row r="19" customHeight="1" spans="1:47">
      <c r="A19" s="19"/>
      <c r="B19" s="19"/>
      <c r="C19" s="19"/>
      <c r="D19" s="20"/>
      <c r="E19" s="19"/>
      <c r="F19" s="19"/>
      <c r="G19" s="18"/>
      <c r="H19" s="18"/>
      <c r="I19" s="19"/>
      <c r="J19" s="20"/>
      <c r="K19" s="33"/>
      <c r="L19" s="20"/>
      <c r="M19" s="20"/>
      <c r="N19" s="37"/>
      <c r="O19" s="19"/>
      <c r="P19" s="37"/>
      <c r="Q19" s="20"/>
      <c r="R19" s="37"/>
      <c r="S19" s="20"/>
      <c r="T19" s="20"/>
      <c r="U19" s="19"/>
      <c r="V19" s="33"/>
      <c r="W19" s="30" t="str">
        <f>IF(V19="","",IFERROR(VLOOKUP(V19,论文分区!$A$1:$B$13,2,FALSE),1))</f>
        <v/>
      </c>
      <c r="X19" s="20"/>
      <c r="Y19" s="37"/>
      <c r="Z19" s="19"/>
      <c r="AA19" s="31" t="str">
        <f t="shared" si="9"/>
        <v/>
      </c>
      <c r="AB19" s="31" t="str">
        <f t="shared" si="5"/>
        <v/>
      </c>
      <c r="AC19" s="20"/>
      <c r="AD19" s="19"/>
      <c r="AE19" s="19"/>
      <c r="AF19" s="20"/>
      <c r="AG19" s="20"/>
      <c r="AH19" s="20"/>
      <c r="AI19" s="20"/>
      <c r="AJ19" s="20"/>
      <c r="AK19" s="20"/>
      <c r="AL19" s="20"/>
      <c r="AM19" s="20"/>
      <c r="AN19" s="19"/>
      <c r="AO19" s="19"/>
      <c r="AP19" s="20"/>
      <c r="AQ19" s="20"/>
      <c r="AR19" s="20"/>
      <c r="AS19" s="20"/>
      <c r="AT19" s="20"/>
      <c r="AU19" s="48"/>
    </row>
    <row r="20" customHeight="1" spans="1:47">
      <c r="A20" s="19"/>
      <c r="B20" s="19"/>
      <c r="C20" s="19"/>
      <c r="D20" s="20"/>
      <c r="E20" s="19"/>
      <c r="F20" s="19"/>
      <c r="G20" s="18"/>
      <c r="H20" s="18"/>
      <c r="I20" s="19"/>
      <c r="J20" s="20"/>
      <c r="K20" s="33"/>
      <c r="L20" s="20"/>
      <c r="M20" s="20"/>
      <c r="N20" s="37"/>
      <c r="O20" s="19"/>
      <c r="P20" s="37"/>
      <c r="Q20" s="20"/>
      <c r="R20" s="37"/>
      <c r="S20" s="20"/>
      <c r="T20" s="20"/>
      <c r="U20" s="19"/>
      <c r="V20" s="33"/>
      <c r="W20" s="37"/>
      <c r="X20" s="20"/>
      <c r="Y20" s="37"/>
      <c r="Z20" s="19"/>
      <c r="AA20" s="31" t="str">
        <f t="shared" si="9"/>
        <v/>
      </c>
      <c r="AB20" s="31" t="str">
        <f t="shared" si="5"/>
        <v/>
      </c>
      <c r="AC20" s="20"/>
      <c r="AD20" s="19"/>
      <c r="AE20" s="19"/>
      <c r="AF20" s="20"/>
      <c r="AG20" s="20"/>
      <c r="AH20" s="20"/>
      <c r="AI20" s="20"/>
      <c r="AJ20" s="20"/>
      <c r="AK20" s="20"/>
      <c r="AL20" s="20"/>
      <c r="AM20" s="20"/>
      <c r="AN20" s="19"/>
      <c r="AO20" s="19"/>
      <c r="AP20" s="20"/>
      <c r="AQ20" s="20"/>
      <c r="AR20" s="20"/>
      <c r="AS20" s="20"/>
      <c r="AT20" s="20"/>
      <c r="AU20" s="48"/>
    </row>
    <row r="21" customHeight="1" spans="1:47">
      <c r="A21" s="19"/>
      <c r="B21" s="19"/>
      <c r="C21" s="19"/>
      <c r="D21" s="20"/>
      <c r="E21" s="19"/>
      <c r="F21" s="19"/>
      <c r="G21" s="20"/>
      <c r="H21" s="20"/>
      <c r="I21" s="19"/>
      <c r="J21" s="20"/>
      <c r="K21" s="33"/>
      <c r="L21" s="20"/>
      <c r="M21" s="20"/>
      <c r="N21" s="37"/>
      <c r="O21" s="19"/>
      <c r="P21" s="37"/>
      <c r="Q21" s="20"/>
      <c r="R21" s="37"/>
      <c r="S21" s="20"/>
      <c r="T21" s="20"/>
      <c r="U21" s="19"/>
      <c r="V21" s="33"/>
      <c r="W21" s="37"/>
      <c r="X21" s="20"/>
      <c r="Y21" s="37"/>
      <c r="Z21" s="19"/>
      <c r="AA21" s="31" t="str">
        <f t="shared" si="9"/>
        <v/>
      </c>
      <c r="AB21" s="31" t="str">
        <f t="shared" si="5"/>
        <v/>
      </c>
      <c r="AC21" s="20"/>
      <c r="AD21" s="19"/>
      <c r="AE21" s="19"/>
      <c r="AF21" s="20"/>
      <c r="AG21" s="20"/>
      <c r="AH21" s="20"/>
      <c r="AI21" s="20"/>
      <c r="AJ21" s="20"/>
      <c r="AK21" s="20"/>
      <c r="AL21" s="20"/>
      <c r="AM21" s="20"/>
      <c r="AN21" s="19"/>
      <c r="AO21" s="19"/>
      <c r="AP21" s="20"/>
      <c r="AQ21" s="20"/>
      <c r="AR21" s="20"/>
      <c r="AS21" s="20"/>
      <c r="AT21" s="20"/>
      <c r="AU21" s="48"/>
    </row>
    <row r="22" customHeight="1" spans="1:47">
      <c r="A22" s="19"/>
      <c r="B22" s="19"/>
      <c r="C22" s="19"/>
      <c r="D22" s="20"/>
      <c r="E22" s="19"/>
      <c r="F22" s="19"/>
      <c r="G22" s="20"/>
      <c r="H22" s="20"/>
      <c r="I22" s="19"/>
      <c r="J22" s="20"/>
      <c r="K22" s="33"/>
      <c r="L22" s="20"/>
      <c r="M22" s="20"/>
      <c r="N22" s="37"/>
      <c r="O22" s="19"/>
      <c r="P22" s="37"/>
      <c r="Q22" s="20"/>
      <c r="R22" s="37"/>
      <c r="S22" s="20"/>
      <c r="T22" s="20"/>
      <c r="U22" s="19"/>
      <c r="V22" s="33"/>
      <c r="W22" s="37"/>
      <c r="X22" s="20"/>
      <c r="Y22" s="37"/>
      <c r="Z22" s="19"/>
      <c r="AA22" s="31" t="str">
        <f t="shared" si="9"/>
        <v/>
      </c>
      <c r="AB22" s="31" t="str">
        <f t="shared" si="5"/>
        <v/>
      </c>
      <c r="AC22" s="20"/>
      <c r="AD22" s="19"/>
      <c r="AE22" s="19"/>
      <c r="AF22" s="20"/>
      <c r="AG22" s="20"/>
      <c r="AH22" s="20"/>
      <c r="AI22" s="20"/>
      <c r="AJ22" s="20"/>
      <c r="AK22" s="20"/>
      <c r="AL22" s="20"/>
      <c r="AM22" s="20"/>
      <c r="AN22" s="19"/>
      <c r="AO22" s="19"/>
      <c r="AP22" s="20"/>
      <c r="AQ22" s="20"/>
      <c r="AR22" s="20"/>
      <c r="AS22" s="20"/>
      <c r="AT22" s="20"/>
      <c r="AU22" s="48"/>
    </row>
    <row r="23" customHeight="1" spans="1:47">
      <c r="A23" s="19"/>
      <c r="B23" s="19"/>
      <c r="C23" s="19"/>
      <c r="D23" s="20"/>
      <c r="E23" s="19"/>
      <c r="F23" s="19"/>
      <c r="G23" s="20"/>
      <c r="H23" s="20"/>
      <c r="I23" s="19"/>
      <c r="J23" s="20"/>
      <c r="K23" s="33"/>
      <c r="L23" s="20"/>
      <c r="M23" s="20"/>
      <c r="N23" s="37"/>
      <c r="O23" s="19"/>
      <c r="P23" s="37"/>
      <c r="Q23" s="20"/>
      <c r="R23" s="37"/>
      <c r="S23" s="20"/>
      <c r="T23" s="20"/>
      <c r="U23" s="19"/>
      <c r="V23" s="33"/>
      <c r="W23" s="37"/>
      <c r="X23" s="20"/>
      <c r="Y23" s="37"/>
      <c r="Z23" s="19"/>
      <c r="AA23" s="31" t="str">
        <f t="shared" si="9"/>
        <v/>
      </c>
      <c r="AB23" s="31" t="str">
        <f t="shared" si="5"/>
        <v/>
      </c>
      <c r="AC23" s="20"/>
      <c r="AD23" s="19"/>
      <c r="AE23" s="19"/>
      <c r="AF23" s="20"/>
      <c r="AG23" s="20"/>
      <c r="AH23" s="20"/>
      <c r="AI23" s="20"/>
      <c r="AJ23" s="20"/>
      <c r="AK23" s="20"/>
      <c r="AL23" s="20"/>
      <c r="AM23" s="20"/>
      <c r="AN23" s="19"/>
      <c r="AO23" s="19"/>
      <c r="AP23" s="20"/>
      <c r="AQ23" s="20"/>
      <c r="AR23" s="20"/>
      <c r="AS23" s="20"/>
      <c r="AT23" s="20"/>
      <c r="AU23" s="48"/>
    </row>
  </sheetData>
  <sheetProtection algorithmName="SHA-512" hashValue="p8BC7FPw8fv2x6ZN8MirCQLnXrstZMtNL89HvRfV4UUGCRIBrb7DXoLZHpS5ElKQ41x79zIhjxlzSy6ZnoydXA==" saltValue="55e66rUsxy8AbyVtaocQSA==" spinCount="100000" sheet="1" objects="1" scenarios="1"/>
  <dataValidations count="7">
    <dataValidation type="list" allowBlank="1" showInputMessage="1" showErrorMessage="1" sqref="D2 D7">
      <formula1>"硕士,博士"</formula1>
    </dataValidation>
    <dataValidation type="list" allowBlank="1" showInputMessage="1" showErrorMessage="1" sqref="G2:G1048576">
      <formula1>"交规,道铁,信控,载运,岩土,桥梁,测绘,港航,其他"</formula1>
    </dataValidation>
    <dataValidation type="list" allowBlank="1" showInputMessage="1" showErrorMessage="1" sqref="L2:L1048576">
      <formula1>"Published, Online, 仅Accepted"</formula1>
    </dataValidation>
    <dataValidation type="list" allowBlank="1" showInputMessage="1" showErrorMessage="1" sqref="O2:O1048576">
      <formula1>"本人一作,导师一作、本人二作,本人通讯,共同一作（排名第一）,其他作者"</formula1>
    </dataValidation>
    <dataValidation type="list" allowBlank="1" showInputMessage="1" showErrorMessage="1" sqref="Q2:Q1048576 S2:S1048576 Z2:Z1048576">
      <formula1>"是,否"</formula1>
    </dataValidation>
    <dataValidation type="list" allowBlank="1" showInputMessage="1" showErrorMessage="1" sqref="V2:V1048576">
      <formula1>论文分区!$A$1:$A$13</formula1>
    </dataValidation>
    <dataValidation type="list" allowBlank="1" showInputMessage="1" showErrorMessage="1" sqref="X2:X1048576">
      <formula1>"ENGINEERING CIVIL,TRANSPORTATION SCIENCE &amp; TECHNOLOGY,TRANSPORTATION,GEOSCIENCES, MULTIDISCIPLINARY,ENGINEERING GEOLOGICAL, WATER RESOURCES, 其他JCR分类, 非JCR期刊"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D12" sqref="D12"/>
    </sheetView>
  </sheetViews>
  <sheetFormatPr defaultColWidth="9" defaultRowHeight="15"/>
  <cols>
    <col min="1" max="1" width="28.125" style="1" customWidth="1"/>
    <col min="2" max="2" width="17" style="1" customWidth="1"/>
    <col min="4" max="4" width="58.625" customWidth="1"/>
    <col min="5" max="5" width="8.875" style="1"/>
    <col min="11" max="11" width="76.25" customWidth="1"/>
  </cols>
  <sheetData>
    <row r="1" spans="1:5">
      <c r="A1" s="1" t="s">
        <v>38</v>
      </c>
      <c r="B1" s="1">
        <v>100</v>
      </c>
      <c r="D1" s="1" t="s">
        <v>39</v>
      </c>
      <c r="E1" s="1">
        <v>1</v>
      </c>
    </row>
    <row r="2" spans="1:5">
      <c r="A2" s="1" t="s">
        <v>40</v>
      </c>
      <c r="B2" s="1">
        <v>16</v>
      </c>
      <c r="D2" s="1" t="s">
        <v>41</v>
      </c>
      <c r="E2" s="1">
        <v>1</v>
      </c>
    </row>
    <row r="3" spans="1:5">
      <c r="A3" s="1" t="s">
        <v>42</v>
      </c>
      <c r="B3" s="1">
        <v>12</v>
      </c>
      <c r="D3" s="1" t="s">
        <v>43</v>
      </c>
      <c r="E3" s="1">
        <v>1</v>
      </c>
    </row>
    <row r="4" spans="1:5">
      <c r="A4" s="1" t="s">
        <v>44</v>
      </c>
      <c r="B4" s="1">
        <v>8</v>
      </c>
      <c r="D4" s="1" t="s">
        <v>45</v>
      </c>
      <c r="E4" s="1">
        <v>1</v>
      </c>
    </row>
    <row r="5" spans="1:5">
      <c r="A5" s="1" t="s">
        <v>46</v>
      </c>
      <c r="B5" s="1">
        <v>5</v>
      </c>
      <c r="D5" s="1" t="s">
        <v>47</v>
      </c>
      <c r="E5" s="1">
        <v>1</v>
      </c>
    </row>
    <row r="6" spans="1:5">
      <c r="A6" s="1" t="s">
        <v>48</v>
      </c>
      <c r="B6" s="1">
        <v>10</v>
      </c>
      <c r="D6" s="1" t="s">
        <v>49</v>
      </c>
      <c r="E6" s="1">
        <v>1</v>
      </c>
    </row>
    <row r="7" spans="1:5">
      <c r="A7" s="1" t="s">
        <v>50</v>
      </c>
      <c r="B7" s="1">
        <v>6</v>
      </c>
      <c r="D7" s="1" t="s">
        <v>51</v>
      </c>
      <c r="E7" s="1">
        <v>1</v>
      </c>
    </row>
    <row r="8" spans="1:5">
      <c r="A8" s="1" t="s">
        <v>52</v>
      </c>
      <c r="B8" s="1">
        <v>4</v>
      </c>
      <c r="D8" s="1" t="s">
        <v>53</v>
      </c>
      <c r="E8" s="1">
        <v>1</v>
      </c>
    </row>
    <row r="9" spans="1:2">
      <c r="A9" s="1" t="s">
        <v>54</v>
      </c>
      <c r="B9" s="1">
        <v>6</v>
      </c>
    </row>
    <row r="10" spans="1:2">
      <c r="A10" s="1" t="s">
        <v>55</v>
      </c>
      <c r="B10" s="1">
        <v>3</v>
      </c>
    </row>
    <row r="11" spans="1:2">
      <c r="A11" s="1" t="s">
        <v>56</v>
      </c>
      <c r="B11" s="1">
        <v>2</v>
      </c>
    </row>
    <row r="12" spans="1:2">
      <c r="A12" s="1" t="s">
        <v>57</v>
      </c>
      <c r="B12" s="1">
        <v>0</v>
      </c>
    </row>
    <row r="13" spans="1:2">
      <c r="A13" s="1" t="s">
        <v>58</v>
      </c>
      <c r="B13" s="1">
        <v>1</v>
      </c>
    </row>
    <row r="21" spans="11:11">
      <c r="K21" s="2"/>
    </row>
  </sheetData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7" master="" otherUserPermission="visible"/>
  <rangeList sheetStid="8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奖学金算分</vt:lpstr>
      <vt:lpstr>论文分区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11721</dc:creator>
  <cp:lastModifiedBy>朱雅婧</cp:lastModifiedBy>
  <dcterms:created xsi:type="dcterms:W3CDTF">2024-11-09T15:42:00Z</dcterms:created>
  <dcterms:modified xsi:type="dcterms:W3CDTF">2025-10-11T07:01:06Z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5EE338213A194E7DA2F3B5BAFFED25E5_13</vt:lpwstr>
  </property>
  <property fmtid="{D5CDD505-2E9C-101B-9397-08002B2CF9AE}" pid="3" name="KSOProductBuildVer">
    <vt:lpwstr>2052-12.1.0.20305</vt:lpwstr>
  </property>
</Properties>
</file>